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lenS\Documents\Training\Cost &amp; Pricing\"/>
    </mc:Choice>
  </mc:AlternateContent>
  <bookViews>
    <workbookView xWindow="0" yWindow="0" windowWidth="29010" windowHeight="12600"/>
  </bookViews>
  <sheets>
    <sheet name="Contract Log" sheetId="2" r:id="rId1"/>
    <sheet name="Burn Rate Log" sheetId="1" r:id="rId2"/>
  </sheets>
  <calcPr calcId="162913"/>
  <pivotCaches>
    <pivotCache cacheId="2"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F20" i="1"/>
  <c r="C20" i="1"/>
  <c r="D11" i="2"/>
  <c r="E11" i="2" s="1"/>
  <c r="E13" i="2" s="1"/>
  <c r="E15" i="2" s="1"/>
  <c r="E16" i="2" s="1"/>
  <c r="D13" i="2"/>
  <c r="H20" i="1"/>
  <c r="E20" i="1"/>
  <c r="H9" i="1"/>
  <c r="H16" i="1"/>
  <c r="H15" i="1"/>
  <c r="H14" i="1"/>
  <c r="I16" i="1"/>
  <c r="I15" i="1"/>
  <c r="I14" i="1"/>
  <c r="I12" i="1"/>
  <c r="I11" i="1"/>
  <c r="I10" i="1"/>
  <c r="D23" i="2" l="1"/>
  <c r="H12" i="1"/>
  <c r="H11" i="1"/>
  <c r="H10" i="1"/>
  <c r="J9" i="1"/>
  <c r="J10" i="1" s="1"/>
  <c r="J11" i="1" s="1"/>
  <c r="J12" i="1" s="1"/>
  <c r="J13" i="1" l="1"/>
  <c r="J14" i="1" s="1"/>
  <c r="J15" i="1" s="1"/>
  <c r="J16" i="1" s="1"/>
  <c r="I9" i="1"/>
</calcChain>
</file>

<file path=xl/sharedStrings.xml><?xml version="1.0" encoding="utf-8"?>
<sst xmlns="http://schemas.openxmlformats.org/spreadsheetml/2006/main" count="74" uniqueCount="57">
  <si>
    <t>IT Services Contract # 16-0945</t>
  </si>
  <si>
    <t xml:space="preserve">Contractor: </t>
  </si>
  <si>
    <t>Computer Services, Inc.</t>
  </si>
  <si>
    <t>Date</t>
  </si>
  <si>
    <t>Description</t>
  </si>
  <si>
    <t>Est $</t>
  </si>
  <si>
    <t>Actual $</t>
  </si>
  <si>
    <t>Under / (Over) Variance</t>
  </si>
  <si>
    <t xml:space="preserve"> Contract Balance</t>
  </si>
  <si>
    <t>Notes</t>
  </si>
  <si>
    <t>Base Funding</t>
  </si>
  <si>
    <t>IT Services &amp; Maintenance</t>
  </si>
  <si>
    <t>58hrs  @ $320/hr</t>
  </si>
  <si>
    <t>65hrs @ $320/hr</t>
  </si>
  <si>
    <t>Modification 001: Rate Change to $350/hr</t>
  </si>
  <si>
    <t>Sprint had to be reperformed</t>
  </si>
  <si>
    <t>Additional sprints added to scope</t>
  </si>
  <si>
    <t>Additional funds for sprints and rates increase</t>
  </si>
  <si>
    <t>Row Labels</t>
  </si>
  <si>
    <t>Grand Total</t>
  </si>
  <si>
    <t>1-Feb</t>
  </si>
  <si>
    <t>1-Mar</t>
  </si>
  <si>
    <t>1-Apr</t>
  </si>
  <si>
    <t>1-May</t>
  </si>
  <si>
    <t>1-Jun</t>
  </si>
  <si>
    <t>1-Jul</t>
  </si>
  <si>
    <t>1-Aug</t>
  </si>
  <si>
    <t>1-Sep</t>
  </si>
  <si>
    <t>Sum of Est $</t>
  </si>
  <si>
    <t>Sum of Actual $</t>
  </si>
  <si>
    <t>TOTAL FOR YEAR 1</t>
  </si>
  <si>
    <t xml:space="preserve">Contract: </t>
  </si>
  <si>
    <t>BURN RATE LOG</t>
  </si>
  <si>
    <t>When to use: When you have a service contract with estimated labor hours for the period. This Log assists the Procurement Specialist in seeing where the contract is burning too high and additional funds or a decrease in scope may be required.</t>
  </si>
  <si>
    <t>CONTRACT LOG</t>
  </si>
  <si>
    <t>When to use: A useful tool to have at the front of your contract file. Notates the contract actions, communications and balance of the contract.</t>
  </si>
  <si>
    <t>Base Funding for Year 1</t>
  </si>
  <si>
    <t>Pre-Commencment Meeting</t>
  </si>
  <si>
    <t>Action</t>
  </si>
  <si>
    <t>Met w Contractor, AG, and Division Mgr to go over quality assurance procedures for the contract. Refer to Minutes in Tab C.</t>
  </si>
  <si>
    <t>Telephone Call w Mr. Contractor</t>
  </si>
  <si>
    <t>Mr. Contractor and team added an extra 5 hours of work required for Sprint #1. He confirmed that these hours would be taken off of next month's hour pool.</t>
  </si>
  <si>
    <t>Invoice #20001 for March</t>
  </si>
  <si>
    <t>Email from Mr. Contractor</t>
  </si>
  <si>
    <t>Actual Hours</t>
  </si>
  <si>
    <t>Estimated Hours</t>
  </si>
  <si>
    <t>Actual Rate/hr</t>
  </si>
  <si>
    <t>Estimated Rate/hr</t>
  </si>
  <si>
    <t xml:space="preserve">Mr. Contractor was only able to make up 2 out of the 5 hours from last month, have email Ms. Spot, my supervisor </t>
  </si>
  <si>
    <t>Invoice #20002 for April</t>
  </si>
  <si>
    <t>Stakeholder Meeting</t>
  </si>
  <si>
    <t>Invoice #20003 for May</t>
  </si>
  <si>
    <t>90hrs as approved on 5/15/15</t>
  </si>
  <si>
    <t>Met w Contractor, and Division Mgr on current sprint surge requirement. Contractor estimates an extra 30 hours per month needed to develop code on deadline. Procurement Officer approved this change (Refer to Memo for Record in File - Tab D)</t>
  </si>
  <si>
    <t>Modification to add funds and rate per hour for A Team Coders as approved by MFR (Tab E)</t>
  </si>
  <si>
    <t>$</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</si>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</sst>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3" formatCode="_(* #,##0.00_);_(* \(#,##0.00\);_(* &quot;-&quot;??_);_(@_)"/>
    <numFmt numFmtId="165" formatCode="_(* #,##0_);_(* \(#,##0\);_(* &quot;-&quot;??_);_(@_)"/>
    <numFmt numFmtId="168" formatCode="[$-409]mmm\-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theme="5" tint="0.39994506668294322"/>
      </left>
      <right/>
      <top style="medium">
        <color theme="5" tint="0.39994506668294322"/>
      </top>
      <bottom style="medium">
        <color theme="5" tint="0.39994506668294322"/>
      </bottom>
      <diagonal/>
    </border>
    <border>
      <left/>
      <right/>
      <top style="medium">
        <color theme="5" tint="0.39994506668294322"/>
      </top>
      <bottom style="medium">
        <color theme="5" tint="0.39994506668294322"/>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0" fontId="0" fillId="0" borderId="0" xfId="0" pivotButton="1"/>
    <xf numFmtId="17" fontId="0" fillId="0" borderId="0" xfId="0" applyNumberFormat="1" applyAlignment="1">
      <alignment horizontal="left"/>
    </xf>
    <xf numFmtId="0" fontId="0" fillId="0" borderId="0" xfId="0" applyNumberFormat="1"/>
    <xf numFmtId="168" fontId="0" fillId="0" borderId="0" xfId="0" applyNumberFormat="1" applyAlignment="1">
      <alignment horizontal="left"/>
    </xf>
    <xf numFmtId="17" fontId="0" fillId="0" borderId="1" xfId="0" applyNumberFormat="1" applyBorder="1"/>
    <xf numFmtId="0" fontId="0" fillId="0" borderId="1" xfId="0" applyBorder="1"/>
    <xf numFmtId="165" fontId="0" fillId="0" borderId="1" xfId="1" applyNumberFormat="1" applyFont="1" applyBorder="1"/>
    <xf numFmtId="6" fontId="0" fillId="0" borderId="1" xfId="1" applyNumberFormat="1" applyFont="1" applyBorder="1"/>
    <xf numFmtId="0" fontId="0" fillId="0" borderId="1" xfId="0" applyBorder="1" applyAlignment="1">
      <alignment wrapText="1"/>
    </xf>
    <xf numFmtId="0" fontId="2" fillId="0" borderId="2" xfId="0" applyFont="1" applyBorder="1"/>
    <xf numFmtId="165" fontId="2" fillId="0" borderId="2" xfId="1" applyNumberFormat="1" applyFont="1" applyBorder="1"/>
    <xf numFmtId="6" fontId="2" fillId="0" borderId="2" xfId="1" applyNumberFormat="1" applyFont="1" applyBorder="1"/>
    <xf numFmtId="0" fontId="2" fillId="0" borderId="0" xfId="0" applyFont="1"/>
    <xf numFmtId="0" fontId="3" fillId="2" borderId="0" xfId="0" applyFont="1" applyFill="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2" fillId="2" borderId="1" xfId="0" applyFont="1" applyFill="1" applyBorder="1" applyAlignment="1">
      <alignment horizontal="center" vertical="center" wrapText="1"/>
    </xf>
    <xf numFmtId="0" fontId="3" fillId="3" borderId="0" xfId="0" applyFont="1" applyFill="1" applyAlignment="1">
      <alignment horizontal="center"/>
    </xf>
    <xf numFmtId="0" fontId="2" fillId="3" borderId="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4" fontId="0" fillId="0" borderId="1" xfId="0" applyNumberFormat="1" applyBorder="1"/>
    <xf numFmtId="6" fontId="0" fillId="0" borderId="1" xfId="0" applyNumberFormat="1" applyBorder="1"/>
    <xf numFmtId="14" fontId="0" fillId="0" borderId="1" xfId="0" applyNumberFormat="1" applyBorder="1" applyAlignment="1">
      <alignment vertical="top"/>
    </xf>
    <xf numFmtId="0" fontId="0" fillId="0" borderId="1" xfId="0" applyBorder="1" applyAlignment="1">
      <alignment vertical="top"/>
    </xf>
    <xf numFmtId="165" fontId="0" fillId="0" borderId="1" xfId="1" applyNumberFormat="1" applyFont="1" applyBorder="1" applyAlignment="1">
      <alignment vertical="top"/>
    </xf>
    <xf numFmtId="0" fontId="0" fillId="0" borderId="1" xfId="0" applyBorder="1" applyAlignment="1">
      <alignment vertical="top" wrapText="1"/>
    </xf>
    <xf numFmtId="0" fontId="0" fillId="0" borderId="0" xfId="0" applyAlignment="1">
      <alignment vertical="top"/>
    </xf>
  </cellXfs>
  <cellStyles count="2">
    <cellStyle name="Comma" xfId="1" builtinId="3"/>
    <cellStyle name="Normal" xfId="0" builtinId="0"/>
  </cellStyles>
  <dxfs count="2">
    <dxf>
      <numFmt numFmtId="168" formatCode="[$-409]mmm\-yy;@"/>
    </dxf>
    <dxf>
      <numFmt numFmtId="168"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[Burn Rate Log ii.xlsx]Burn Rate Log!PivotTable1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ln w="28575" cap="rnd">
            <a:solidFill>
              <a:schemeClr val="accent1"/>
            </a:solidFill>
            <a:round/>
          </a:ln>
          <a:effectLst/>
        </c:spPr>
        <c:marker>
          <c:symbol val="none"/>
        </c:marker>
      </c:pivotFmt>
      <c:pivotFmt>
        <c:idx val="3"/>
        <c:spPr>
          <a:ln w="28575" cap="rnd">
            <a:solidFill>
              <a:schemeClr val="accent1"/>
            </a:solidFill>
            <a:round/>
          </a:ln>
          <a:effectLst/>
        </c:spPr>
        <c:marker>
          <c:symbol val="none"/>
        </c:marker>
      </c:pivotFmt>
      <c:pivotFmt>
        <c:idx val="4"/>
        <c:spPr>
          <a:ln w="28575" cap="rnd">
            <a:solidFill>
              <a:schemeClr val="accent1"/>
            </a:solidFill>
            <a:round/>
          </a:ln>
          <a:effectLst/>
        </c:spPr>
        <c:marker>
          <c:symbol val="none"/>
        </c:marker>
      </c:pivotFmt>
      <c:pivotFmt>
        <c:idx val="5"/>
        <c:spPr>
          <a:ln w="28575" cap="rnd">
            <a:solidFill>
              <a:schemeClr val="accent1"/>
            </a:solidFill>
            <a:round/>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Lst>
        </c:dLbl>
      </c:pivotFmt>
      <c:pivotFmt>
        <c:idx val="6"/>
        <c:spPr>
          <a:ln w="28575" cap="rnd">
            <a:solidFill>
              <a:schemeClr val="accent1"/>
            </a:solidFill>
            <a:round/>
          </a:ln>
          <a:effectLst/>
        </c:spPr>
        <c:marker>
          <c:symbol val="none"/>
        </c:marker>
      </c:pivotFmt>
    </c:pivotFmts>
    <c:plotArea>
      <c:layout/>
      <c:lineChart>
        <c:grouping val="standard"/>
        <c:varyColors val="0"/>
        <c:ser>
          <c:idx val="0"/>
          <c:order val="0"/>
          <c:tx>
            <c:strRef>
              <c:f>'Burn Rate Log'!$B$24</c:f>
              <c:strCache>
                <c:ptCount val="1"/>
                <c:pt idx="0">
                  <c:v>Sum of Est $</c:v>
                </c:pt>
              </c:strCache>
            </c:strRef>
          </c:tx>
          <c:spPr>
            <a:ln w="28575" cap="rnd">
              <a:solidFill>
                <a:schemeClr val="accent1"/>
              </a:solidFill>
              <a:round/>
            </a:ln>
            <a:effectLst/>
          </c:spPr>
          <c:marker>
            <c:symbol val="none"/>
          </c:marker>
          <c:cat>
            <c:strRef>
              <c:f>'Burn Rate Log'!$A$25:$A$33</c:f>
              <c:strCache>
                <c:ptCount val="8"/>
                <c:pt idx="0">
                  <c:v>1-Feb</c:v>
                </c:pt>
                <c:pt idx="1">
                  <c:v>1-Mar</c:v>
                </c:pt>
                <c:pt idx="2">
                  <c:v>1-Apr</c:v>
                </c:pt>
                <c:pt idx="3">
                  <c:v>1-May</c:v>
                </c:pt>
                <c:pt idx="4">
                  <c:v>1-Jun</c:v>
                </c:pt>
                <c:pt idx="5">
                  <c:v>1-Jul</c:v>
                </c:pt>
                <c:pt idx="6">
                  <c:v>1-Aug</c:v>
                </c:pt>
                <c:pt idx="7">
                  <c:v>1-Sep</c:v>
                </c:pt>
              </c:strCache>
            </c:strRef>
          </c:cat>
          <c:val>
            <c:numRef>
              <c:f>'Burn Rate Log'!$B$25:$B$33</c:f>
              <c:numCache>
                <c:formatCode>General</c:formatCode>
                <c:ptCount val="8"/>
                <c:pt idx="1">
                  <c:v>19200</c:v>
                </c:pt>
                <c:pt idx="2">
                  <c:v>19200</c:v>
                </c:pt>
                <c:pt idx="3">
                  <c:v>19200</c:v>
                </c:pt>
                <c:pt idx="4">
                  <c:v>19200</c:v>
                </c:pt>
                <c:pt idx="5">
                  <c:v>19200</c:v>
                </c:pt>
                <c:pt idx="6">
                  <c:v>19200</c:v>
                </c:pt>
                <c:pt idx="7">
                  <c:v>19200</c:v>
                </c:pt>
              </c:numCache>
            </c:numRef>
          </c:val>
          <c:smooth val="0"/>
          <c:extLst>
            <c:ext xmlns:c16="http://schemas.microsoft.com/office/drawing/2014/chart" uri="{C3380CC4-5D6E-409C-BE32-E72D297353CC}">
              <c16:uniqueId val="{00000000-600A-41A8-B74A-02227B582A8B}"/>
            </c:ext>
          </c:extLst>
        </c:ser>
        <c:ser>
          <c:idx val="1"/>
          <c:order val="1"/>
          <c:tx>
            <c:strRef>
              <c:f>'Burn Rate Log'!$C$24</c:f>
              <c:strCache>
                <c:ptCount val="1"/>
                <c:pt idx="0">
                  <c:v>Sum of Actual $</c:v>
                </c:pt>
              </c:strCache>
            </c:strRef>
          </c:tx>
          <c:spPr>
            <a:ln w="28575" cap="rnd">
              <a:solidFill>
                <a:schemeClr val="accent2"/>
              </a:solidFill>
              <a:round/>
            </a:ln>
            <a:effectLst/>
          </c:spPr>
          <c:marker>
            <c:symbol val="none"/>
          </c:marker>
          <c:cat>
            <c:strRef>
              <c:f>'Burn Rate Log'!$A$25:$A$33</c:f>
              <c:strCache>
                <c:ptCount val="8"/>
                <c:pt idx="0">
                  <c:v>1-Feb</c:v>
                </c:pt>
                <c:pt idx="1">
                  <c:v>1-Mar</c:v>
                </c:pt>
                <c:pt idx="2">
                  <c:v>1-Apr</c:v>
                </c:pt>
                <c:pt idx="3">
                  <c:v>1-May</c:v>
                </c:pt>
                <c:pt idx="4">
                  <c:v>1-Jun</c:v>
                </c:pt>
                <c:pt idx="5">
                  <c:v>1-Jul</c:v>
                </c:pt>
                <c:pt idx="6">
                  <c:v>1-Aug</c:v>
                </c:pt>
                <c:pt idx="7">
                  <c:v>1-Sep</c:v>
                </c:pt>
              </c:strCache>
            </c:strRef>
          </c:cat>
          <c:val>
            <c:numRef>
              <c:f>'Burn Rate Log'!$C$25:$C$33</c:f>
              <c:numCache>
                <c:formatCode>General</c:formatCode>
                <c:ptCount val="8"/>
                <c:pt idx="1">
                  <c:v>20800</c:v>
                </c:pt>
                <c:pt idx="2">
                  <c:v>18560</c:v>
                </c:pt>
                <c:pt idx="3">
                  <c:v>28800</c:v>
                </c:pt>
                <c:pt idx="4">
                  <c:v>52800</c:v>
                </c:pt>
                <c:pt idx="5">
                  <c:v>29750</c:v>
                </c:pt>
                <c:pt idx="6">
                  <c:v>29750</c:v>
                </c:pt>
                <c:pt idx="7">
                  <c:v>29750</c:v>
                </c:pt>
              </c:numCache>
            </c:numRef>
          </c:val>
          <c:smooth val="0"/>
          <c:extLst>
            <c:ext xmlns:c16="http://schemas.microsoft.com/office/drawing/2014/chart" uri="{C3380CC4-5D6E-409C-BE32-E72D297353CC}">
              <c16:uniqueId val="{00000001-600A-41A8-B74A-02227B582A8B}"/>
            </c:ext>
          </c:extLst>
        </c:ser>
        <c:dLbls>
          <c:showLegendKey val="0"/>
          <c:showVal val="0"/>
          <c:showCatName val="0"/>
          <c:showSerName val="0"/>
          <c:showPercent val="0"/>
          <c:showBubbleSize val="0"/>
        </c:dLbls>
        <c:smooth val="0"/>
        <c:axId val="440626800"/>
        <c:axId val="440630408"/>
      </c:lineChart>
      <c:catAx>
        <c:axId val="440626800"/>
        <c:scaling>
          <c:orientation val="minMax"/>
        </c:scaling>
        <c:delete val="0"/>
        <c:axPos val="b"/>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630408"/>
        <c:crosses val="autoZero"/>
        <c:auto val="1"/>
        <c:lblAlgn val="ctr"/>
        <c:lblOffset val="100"/>
        <c:noMultiLvlLbl val="0"/>
      </c:catAx>
      <c:valAx>
        <c:axId val="4406304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62680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161925</xdr:colOff>
      <xdr:row>20</xdr:row>
      <xdr:rowOff>171450</xdr:rowOff>
    </xdr:from>
    <xdr:to>
      <xdr:col>10</xdr:col>
      <xdr:colOff>2828925</xdr:colOff>
      <xdr:row>35</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les" refreshedDate="42586.593390046299" createdVersion="6" refreshedVersion="6" minRefreshableVersion="3" recordCount="9">
  <cacheSource type="worksheet">
    <worksheetSource ref="A7:J16" sheet="Burn Rate Log"/>
  </cacheSource>
  <cacheFields count="9">
    <cacheField name="Date" numFmtId="17">
      <sharedItems containsSemiMixedTypes="0" containsNonDate="0" containsDate="1" containsString="0" minDate="2015-02-01T00:00:00" maxDate="2015-09-02T00:00:00" count="8">
        <d v="2015-02-01T00:00:00"/>
        <d v="2015-03-01T00:00:00"/>
        <d v="2015-04-01T00:00:00"/>
        <d v="2015-05-01T00:00:00"/>
        <d v="2015-06-01T00:00:00"/>
        <d v="2015-07-01T00:00:00"/>
        <d v="2015-08-01T00:00:00"/>
        <d v="2015-09-01T00:00:00"/>
      </sharedItems>
      <fieldGroup par="8" base="0">
        <rangePr groupBy="days" startDate="2015-02-01T00:00:00" endDate="2015-09-02T00:00:00"/>
        <groupItems count="368">
          <s v="&lt;2/1/201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9/2/2015"/>
        </groupItems>
      </fieldGroup>
    </cacheField>
    <cacheField name="Description" numFmtId="0">
      <sharedItems/>
    </cacheField>
    <cacheField name="Estimated Burn " numFmtId="0">
      <sharedItems containsBlank="1"/>
    </cacheField>
    <cacheField name="Est $" numFmtId="165">
      <sharedItems containsString="0" containsBlank="1" containsNumber="1" containsInteger="1" minValue="19200" maxValue="19200"/>
    </cacheField>
    <cacheField name="Actual Burn" numFmtId="0">
      <sharedItems containsBlank="1"/>
    </cacheField>
    <cacheField name="Actual $" numFmtId="165">
      <sharedItems containsString="0" containsBlank="1" containsNumber="1" containsInteger="1" minValue="18560" maxValue="29750"/>
    </cacheField>
    <cacheField name="Under / (Over) Variance" numFmtId="0">
      <sharedItems containsString="0" containsBlank="1" containsNumber="1" containsInteger="1" minValue="-10550" maxValue="640"/>
    </cacheField>
    <cacheField name=" Contract Balance" numFmtId="165">
      <sharedItems containsSemiMixedTypes="0" containsString="0" containsNumber="1" containsInteger="1" minValue="287790" maxValue="450000"/>
    </cacheField>
    <cacheField name="Months" numFmtId="0" databaseField="0">
      <fieldGroup base="0">
        <rangePr groupBy="months" startDate="2015-02-01T00:00:00" endDate="2015-09-02T00:00:00"/>
        <groupItems count="14">
          <s v="&lt;2/1/2015"/>
          <s v="Jan"/>
          <s v="Feb"/>
          <s v="Mar"/>
          <s v="Apr"/>
          <s v="May"/>
          <s v="Jun"/>
          <s v="Jul"/>
          <s v="Aug"/>
          <s v="Sep"/>
          <s v="Oct"/>
          <s v="Nov"/>
          <s v="Dec"/>
          <s v="&gt;9/2/201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
  <r>
    <x v="0"/>
    <s v="Base Funding"/>
    <m/>
    <m/>
    <m/>
    <m/>
    <m/>
    <n v="450000"/>
  </r>
  <r>
    <x v="1"/>
    <s v="IT Services &amp; Maintenance"/>
    <s v="60 hrs @ $320/hr"/>
    <n v="19200"/>
    <s v="65hrs @ $320/hr"/>
    <n v="20800"/>
    <n v="-1600"/>
    <n v="429200"/>
  </r>
  <r>
    <x v="2"/>
    <s v="IT Services &amp; Maintenance"/>
    <s v="60 hrs @ $320/hr"/>
    <n v="19200"/>
    <s v="58hrs  @ $320/hr"/>
    <n v="18560"/>
    <n v="640"/>
    <n v="410640"/>
  </r>
  <r>
    <x v="3"/>
    <s v="IT Services &amp; Maintenance"/>
    <s v="60 hrs @ $320/hr"/>
    <n v="19200"/>
    <s v="90hrs @$320/hr"/>
    <n v="28800"/>
    <n v="-9600"/>
    <n v="381840"/>
  </r>
  <r>
    <x v="4"/>
    <s v="IT Services &amp; Maintenance"/>
    <s v="60 hrs @ $320/hr"/>
    <n v="19200"/>
    <s v="90hrs @$320/hr"/>
    <n v="28800"/>
    <n v="-9600"/>
    <n v="353040"/>
  </r>
  <r>
    <x v="4"/>
    <s v="Modification 001: Rate Change to $350/hr"/>
    <m/>
    <m/>
    <m/>
    <n v="24000"/>
    <m/>
    <n v="377040"/>
  </r>
  <r>
    <x v="5"/>
    <s v="IT Services &amp; Maintenance"/>
    <s v="60 hrs @ $320/hr"/>
    <n v="19200"/>
    <s v="85hrs @$350/hr"/>
    <n v="29750"/>
    <n v="-10550"/>
    <n v="347290"/>
  </r>
  <r>
    <x v="6"/>
    <s v="IT Services &amp; Maintenance"/>
    <s v="60 hrs @ $320/hr"/>
    <n v="19200"/>
    <s v="85hrs @$350/hr"/>
    <n v="29750"/>
    <n v="-10550"/>
    <n v="317540"/>
  </r>
  <r>
    <x v="7"/>
    <s v="IT Services &amp; Maintenance"/>
    <s v="60 hrs @ $320/hr"/>
    <n v="19200"/>
    <s v="85hrs @$350/hr"/>
    <n v="29750"/>
    <n v="-10550"/>
    <n v="28779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24:C33" firstHeaderRow="0" firstDataRow="1" firstDataCol="1"/>
  <pivotFields count="9">
    <pivotField axis="axisRow" numFmtId="17"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dataField="1" showAll="0"/>
    <pivotField showAll="0"/>
    <pivotField dataField="1" showAll="0"/>
    <pivotField showAll="0"/>
    <pivotField numFmtId="165" showAll="0"/>
    <pivotField showAll="0" defaultSubtotal="0">
      <items count="14">
        <item sd="0" x="0"/>
        <item sd="0" x="1"/>
        <item sd="0" x="2"/>
        <item sd="0" x="3"/>
        <item sd="0" x="4"/>
        <item sd="0" x="5"/>
        <item sd="0" x="6"/>
        <item sd="0" x="7"/>
        <item sd="0" x="8"/>
        <item sd="0" x="9"/>
        <item sd="0" x="10"/>
        <item sd="0" x="11"/>
        <item sd="0" x="12"/>
        <item sd="0" x="13"/>
      </items>
    </pivotField>
  </pivotFields>
  <rowFields count="1">
    <field x="0"/>
  </rowFields>
  <rowItems count="9">
    <i>
      <x v="32"/>
    </i>
    <i>
      <x v="61"/>
    </i>
    <i>
      <x v="92"/>
    </i>
    <i>
      <x v="122"/>
    </i>
    <i>
      <x v="153"/>
    </i>
    <i>
      <x v="183"/>
    </i>
    <i>
      <x v="214"/>
    </i>
    <i>
      <x v="245"/>
    </i>
    <i t="grand">
      <x/>
    </i>
  </rowItems>
  <colFields count="1">
    <field x="-2"/>
  </colFields>
  <colItems count="2">
    <i>
      <x/>
    </i>
    <i i="1">
      <x v="1"/>
    </i>
  </colItems>
  <dataFields count="2">
    <dataField name="Sum of Est $" fld="3" baseField="0" baseItem="32"/>
    <dataField name="Sum of Actual $" fld="5" baseField="0" baseItem="32"/>
  </dataFields>
  <formats count="1">
    <format dxfId="1">
      <pivotArea dataOnly="0" labelOnly="1" fieldPosition="0">
        <references count="1">
          <reference field="0" count="8">
            <x v="32"/>
            <x v="61"/>
            <x v="92"/>
            <x v="122"/>
            <x v="153"/>
            <x v="183"/>
            <x v="214"/>
            <x v="245"/>
          </reference>
        </references>
      </pivotArea>
    </format>
  </formats>
  <chartFormats count="2">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24"/>
  <sheetViews>
    <sheetView tabSelected="1" zoomScaleNormal="100" workbookViewId="0">
      <selection activeCell="C19" sqref="C19"/>
    </sheetView>
  </sheetViews>
  <sheetFormatPr defaultRowHeight="15" x14ac:dyDescent="0.25"/>
  <cols>
    <col min="1" max="1" width="11.28515625" customWidth="1"/>
    <col min="2" max="2" width="28.5703125" customWidth="1"/>
    <col min="3" max="3" width="69.140625" customWidth="1"/>
    <col min="4" max="4" width="10.5703125" bestFit="1" customWidth="1"/>
    <col min="5" max="5" width="11.5703125" bestFit="1" customWidth="1"/>
  </cols>
  <sheetData>
    <row r="1" spans="1:5" ht="19.5" thickBot="1" x14ac:dyDescent="0.35">
      <c r="A1" s="19" t="s">
        <v>34</v>
      </c>
      <c r="B1" s="19"/>
      <c r="C1" s="19"/>
      <c r="D1" s="19"/>
      <c r="E1" s="19"/>
    </row>
    <row r="2" spans="1:5" ht="31.5" customHeight="1" thickBot="1" x14ac:dyDescent="0.3">
      <c r="A2" s="21" t="s">
        <v>35</v>
      </c>
      <c r="B2" s="22"/>
      <c r="C2" s="22"/>
      <c r="D2" s="22"/>
      <c r="E2" s="22"/>
    </row>
    <row r="4" spans="1:5" x14ac:dyDescent="0.25">
      <c r="A4" t="s">
        <v>31</v>
      </c>
      <c r="B4" t="s">
        <v>0</v>
      </c>
    </row>
    <row r="5" spans="1:5" x14ac:dyDescent="0.25">
      <c r="A5" t="s">
        <v>1</v>
      </c>
      <c r="B5" t="s">
        <v>2</v>
      </c>
    </row>
    <row r="7" spans="1:5" s="13" customFormat="1" ht="30" x14ac:dyDescent="0.25">
      <c r="A7" s="20" t="s">
        <v>3</v>
      </c>
      <c r="B7" s="20" t="s">
        <v>38</v>
      </c>
      <c r="C7" s="20" t="s">
        <v>4</v>
      </c>
      <c r="D7" s="20" t="s">
        <v>55</v>
      </c>
      <c r="E7" s="20" t="s">
        <v>8</v>
      </c>
    </row>
    <row r="8" spans="1:5" x14ac:dyDescent="0.25">
      <c r="A8" s="25">
        <v>42036</v>
      </c>
      <c r="B8" s="26" t="s">
        <v>36</v>
      </c>
      <c r="C8" s="26"/>
      <c r="D8" s="27"/>
      <c r="E8" s="27">
        <v>160000</v>
      </c>
    </row>
    <row r="9" spans="1:5" ht="30" x14ac:dyDescent="0.25">
      <c r="A9" s="25">
        <v>42068</v>
      </c>
      <c r="B9" s="26" t="s">
        <v>37</v>
      </c>
      <c r="C9" s="28" t="s">
        <v>39</v>
      </c>
      <c r="D9" s="27"/>
      <c r="E9" s="27"/>
    </row>
    <row r="10" spans="1:5" ht="45" x14ac:dyDescent="0.25">
      <c r="A10" s="25">
        <v>41723</v>
      </c>
      <c r="B10" s="28" t="s">
        <v>40</v>
      </c>
      <c r="C10" s="28" t="s">
        <v>41</v>
      </c>
      <c r="D10" s="27"/>
      <c r="E10" s="27"/>
    </row>
    <row r="11" spans="1:5" x14ac:dyDescent="0.25">
      <c r="A11" s="25">
        <v>42094</v>
      </c>
      <c r="B11" s="26" t="s">
        <v>42</v>
      </c>
      <c r="C11" s="26" t="s">
        <v>13</v>
      </c>
      <c r="D11" s="27">
        <f>320*65</f>
        <v>20800</v>
      </c>
      <c r="E11" s="27">
        <f>E8-D11</f>
        <v>139200</v>
      </c>
    </row>
    <row r="12" spans="1:5" ht="30" customHeight="1" x14ac:dyDescent="0.25">
      <c r="A12" s="25">
        <v>42123</v>
      </c>
      <c r="B12" s="26" t="s">
        <v>43</v>
      </c>
      <c r="C12" s="28" t="s">
        <v>48</v>
      </c>
      <c r="D12" s="29"/>
      <c r="E12" s="27"/>
    </row>
    <row r="13" spans="1:5" x14ac:dyDescent="0.25">
      <c r="A13" s="25">
        <v>42124</v>
      </c>
      <c r="B13" s="26" t="s">
        <v>49</v>
      </c>
      <c r="C13" s="26" t="s">
        <v>12</v>
      </c>
      <c r="D13" s="27">
        <f>58*320</f>
        <v>18560</v>
      </c>
      <c r="E13" s="27">
        <f>E11-D13</f>
        <v>120640</v>
      </c>
    </row>
    <row r="14" spans="1:5" ht="60" x14ac:dyDescent="0.25">
      <c r="A14" s="25">
        <v>42139</v>
      </c>
      <c r="B14" s="26" t="s">
        <v>50</v>
      </c>
      <c r="C14" s="28" t="s">
        <v>53</v>
      </c>
      <c r="D14" s="27"/>
      <c r="E14" s="27"/>
    </row>
    <row r="15" spans="1:5" x14ac:dyDescent="0.25">
      <c r="A15" s="25">
        <v>42154</v>
      </c>
      <c r="B15" s="26" t="s">
        <v>51</v>
      </c>
      <c r="C15" s="28" t="s">
        <v>52</v>
      </c>
      <c r="D15" s="27">
        <f>90*320</f>
        <v>28800</v>
      </c>
      <c r="E15" s="27">
        <f>E13-D15</f>
        <v>91840</v>
      </c>
    </row>
    <row r="16" spans="1:5" ht="30" x14ac:dyDescent="0.25">
      <c r="A16" s="23">
        <v>42156</v>
      </c>
      <c r="B16" s="9" t="s">
        <v>14</v>
      </c>
      <c r="C16" s="9" t="s">
        <v>54</v>
      </c>
      <c r="D16" s="7">
        <v>24000</v>
      </c>
      <c r="E16" s="7">
        <f>E15+D16</f>
        <v>115840</v>
      </c>
    </row>
    <row r="17" spans="1:5" x14ac:dyDescent="0.25">
      <c r="A17" s="23"/>
      <c r="B17" s="6"/>
      <c r="C17" s="6"/>
      <c r="D17" s="7"/>
      <c r="E17" s="7"/>
    </row>
    <row r="18" spans="1:5" x14ac:dyDescent="0.25">
      <c r="A18" s="23"/>
      <c r="B18" s="6"/>
      <c r="C18" s="6"/>
      <c r="D18" s="7"/>
      <c r="E18" s="7"/>
    </row>
    <row r="19" spans="1:5" x14ac:dyDescent="0.25">
      <c r="A19" s="23"/>
      <c r="B19" s="6"/>
      <c r="C19" s="6"/>
      <c r="D19" s="7"/>
      <c r="E19" s="7"/>
    </row>
    <row r="20" spans="1:5" x14ac:dyDescent="0.25">
      <c r="A20" s="23"/>
      <c r="B20" s="6"/>
      <c r="C20" s="6"/>
      <c r="D20" s="7"/>
      <c r="E20" s="7"/>
    </row>
    <row r="21" spans="1:5" x14ac:dyDescent="0.25">
      <c r="A21" s="23"/>
      <c r="B21" s="6"/>
      <c r="C21" s="6"/>
      <c r="D21" s="7"/>
      <c r="E21" s="7"/>
    </row>
    <row r="22" spans="1:5" x14ac:dyDescent="0.25">
      <c r="A22" s="23"/>
      <c r="B22" s="6"/>
      <c r="C22" s="6"/>
      <c r="D22" s="7"/>
      <c r="E22" s="7"/>
    </row>
    <row r="23" spans="1:5" s="13" customFormat="1" ht="20.25" customHeight="1" thickBot="1" x14ac:dyDescent="0.3">
      <c r="A23" s="10"/>
      <c r="B23" s="10" t="s">
        <v>56</v>
      </c>
      <c r="C23" s="10"/>
      <c r="D23" s="11">
        <f>SUM(D10:D19)</f>
        <v>92160</v>
      </c>
      <c r="E23" s="11"/>
    </row>
    <row r="24" spans="1:5" ht="15.75" thickTop="1" x14ac:dyDescent="0.25"/>
  </sheetData>
  <mergeCells count="2">
    <mergeCell ref="A1:E1"/>
    <mergeCell ref="A2:E2"/>
  </mergeCells>
  <pageMargins left="0.7" right="0.7" top="0.75" bottom="0.75" header="0.3" footer="0.3"/>
  <pageSetup scale="68" orientation="portrait" verticalDpi="0" r:id="rId1"/>
  <headerFooter>
    <oddFooter>&amp;LHawaii State Procurement Office
Contract Log Sample&amp;RAugust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33"/>
  <sheetViews>
    <sheetView zoomScaleNormal="100" workbookViewId="0">
      <selection activeCell="B35" sqref="B35"/>
    </sheetView>
  </sheetViews>
  <sheetFormatPr defaultRowHeight="15" x14ac:dyDescent="0.25"/>
  <cols>
    <col min="1" max="1" width="11.28515625" customWidth="1"/>
    <col min="2" max="2" width="28.5703125" customWidth="1"/>
    <col min="3" max="3" width="10.5703125" customWidth="1"/>
    <col min="4" max="4" width="11" customWidth="1"/>
    <col min="5" max="5" width="14.7109375" customWidth="1"/>
    <col min="6" max="6" width="9.140625" customWidth="1"/>
    <col min="7" max="7" width="8.7109375" customWidth="1"/>
    <col min="8" max="8" width="10.5703125" bestFit="1" customWidth="1"/>
    <col min="9" max="9" width="12" customWidth="1"/>
    <col min="10" max="10" width="11.5703125" bestFit="1" customWidth="1"/>
    <col min="11" max="11" width="46.7109375" customWidth="1"/>
  </cols>
  <sheetData>
    <row r="1" spans="1:11" ht="19.5" thickBot="1" x14ac:dyDescent="0.35">
      <c r="A1" s="14" t="s">
        <v>32</v>
      </c>
      <c r="B1" s="14"/>
      <c r="C1" s="14"/>
      <c r="D1" s="14"/>
      <c r="E1" s="14"/>
      <c r="F1" s="14"/>
      <c r="G1" s="14"/>
      <c r="H1" s="14"/>
      <c r="I1" s="14"/>
      <c r="J1" s="14"/>
      <c r="K1" s="14"/>
    </row>
    <row r="2" spans="1:11" ht="31.5" customHeight="1" thickBot="1" x14ac:dyDescent="0.3">
      <c r="A2" s="15" t="s">
        <v>33</v>
      </c>
      <c r="B2" s="16"/>
      <c r="C2" s="16"/>
      <c r="D2" s="16"/>
      <c r="E2" s="16"/>
      <c r="F2" s="16"/>
      <c r="G2" s="16"/>
      <c r="H2" s="16"/>
      <c r="I2" s="16"/>
      <c r="J2" s="16"/>
      <c r="K2" s="17"/>
    </row>
    <row r="4" spans="1:11" x14ac:dyDescent="0.25">
      <c r="A4" t="s">
        <v>31</v>
      </c>
      <c r="B4" t="s">
        <v>0</v>
      </c>
    </row>
    <row r="5" spans="1:11" x14ac:dyDescent="0.25">
      <c r="A5" t="s">
        <v>1</v>
      </c>
      <c r="B5" t="s">
        <v>2</v>
      </c>
    </row>
    <row r="7" spans="1:11" s="13" customFormat="1" ht="45" x14ac:dyDescent="0.25">
      <c r="A7" s="18" t="s">
        <v>3</v>
      </c>
      <c r="B7" s="18" t="s">
        <v>4</v>
      </c>
      <c r="C7" s="18" t="s">
        <v>45</v>
      </c>
      <c r="D7" s="18" t="s">
        <v>47</v>
      </c>
      <c r="E7" s="18" t="s">
        <v>5</v>
      </c>
      <c r="F7" s="18" t="s">
        <v>44</v>
      </c>
      <c r="G7" s="18" t="s">
        <v>46</v>
      </c>
      <c r="H7" s="18" t="s">
        <v>6</v>
      </c>
      <c r="I7" s="18" t="s">
        <v>7</v>
      </c>
      <c r="J7" s="18" t="s">
        <v>8</v>
      </c>
      <c r="K7" s="18" t="s">
        <v>9</v>
      </c>
    </row>
    <row r="8" spans="1:11" x14ac:dyDescent="0.25">
      <c r="A8" s="5">
        <v>42036</v>
      </c>
      <c r="B8" s="6" t="s">
        <v>10</v>
      </c>
      <c r="C8" s="6"/>
      <c r="D8" s="6"/>
      <c r="E8" s="7"/>
      <c r="F8" s="7"/>
      <c r="G8" s="6"/>
      <c r="H8" s="7"/>
      <c r="I8" s="7"/>
      <c r="J8" s="7">
        <v>160000</v>
      </c>
      <c r="K8" s="6"/>
    </row>
    <row r="9" spans="1:11" x14ac:dyDescent="0.25">
      <c r="A9" s="5">
        <v>42064</v>
      </c>
      <c r="B9" s="6" t="s">
        <v>11</v>
      </c>
      <c r="C9" s="6">
        <v>60</v>
      </c>
      <c r="D9" s="24">
        <v>320</v>
      </c>
      <c r="E9" s="7">
        <v>19200</v>
      </c>
      <c r="F9" s="7">
        <v>65</v>
      </c>
      <c r="G9" s="6">
        <v>320</v>
      </c>
      <c r="H9" s="7">
        <f>320*65</f>
        <v>20800</v>
      </c>
      <c r="I9" s="8">
        <f>E9-H9</f>
        <v>-1600</v>
      </c>
      <c r="J9" s="7">
        <f>J8-H9</f>
        <v>139200</v>
      </c>
      <c r="K9" s="6"/>
    </row>
    <row r="10" spans="1:11" x14ac:dyDescent="0.25">
      <c r="A10" s="5">
        <v>42095</v>
      </c>
      <c r="B10" s="6" t="s">
        <v>11</v>
      </c>
      <c r="C10" s="6">
        <v>60</v>
      </c>
      <c r="D10" s="24">
        <v>320</v>
      </c>
      <c r="E10" s="7">
        <v>19200</v>
      </c>
      <c r="F10" s="7">
        <v>58</v>
      </c>
      <c r="G10" s="6">
        <v>320</v>
      </c>
      <c r="H10" s="7">
        <f>58*320</f>
        <v>18560</v>
      </c>
      <c r="I10" s="8">
        <f t="shared" ref="I10:I12" si="0">E10-H10</f>
        <v>640</v>
      </c>
      <c r="J10" s="7">
        <f t="shared" ref="J10:J16" si="1">J9-H10</f>
        <v>120640</v>
      </c>
      <c r="K10" s="6"/>
    </row>
    <row r="11" spans="1:11" x14ac:dyDescent="0.25">
      <c r="A11" s="5">
        <v>42125</v>
      </c>
      <c r="B11" s="6" t="s">
        <v>11</v>
      </c>
      <c r="C11" s="6">
        <v>60</v>
      </c>
      <c r="D11" s="24">
        <v>320</v>
      </c>
      <c r="E11" s="7">
        <v>19200</v>
      </c>
      <c r="F11" s="7">
        <v>90</v>
      </c>
      <c r="G11" s="6">
        <v>320</v>
      </c>
      <c r="H11" s="7">
        <f>320*90</f>
        <v>28800</v>
      </c>
      <c r="I11" s="8">
        <f t="shared" si="0"/>
        <v>-9600</v>
      </c>
      <c r="J11" s="7">
        <f t="shared" si="1"/>
        <v>91840</v>
      </c>
      <c r="K11" s="6" t="s">
        <v>15</v>
      </c>
    </row>
    <row r="12" spans="1:11" x14ac:dyDescent="0.25">
      <c r="A12" s="5">
        <v>42156</v>
      </c>
      <c r="B12" s="6" t="s">
        <v>11</v>
      </c>
      <c r="C12" s="6">
        <v>60</v>
      </c>
      <c r="D12" s="24">
        <v>320</v>
      </c>
      <c r="E12" s="7">
        <v>19200</v>
      </c>
      <c r="F12" s="7">
        <v>90</v>
      </c>
      <c r="G12" s="6">
        <v>320</v>
      </c>
      <c r="H12" s="7">
        <f>320*90</f>
        <v>28800</v>
      </c>
      <c r="I12" s="8">
        <f t="shared" si="0"/>
        <v>-9600</v>
      </c>
      <c r="J12" s="7">
        <f t="shared" si="1"/>
        <v>63040</v>
      </c>
      <c r="K12" s="6" t="s">
        <v>16</v>
      </c>
    </row>
    <row r="13" spans="1:11" ht="30" x14ac:dyDescent="0.25">
      <c r="A13" s="5">
        <v>42156</v>
      </c>
      <c r="B13" s="9" t="s">
        <v>14</v>
      </c>
      <c r="C13" s="9"/>
      <c r="D13" s="6"/>
      <c r="E13" s="7"/>
      <c r="F13" s="7"/>
      <c r="G13" s="6"/>
      <c r="H13" s="7">
        <v>24000</v>
      </c>
      <c r="I13" s="8"/>
      <c r="J13" s="7">
        <f>J12+H13</f>
        <v>87040</v>
      </c>
      <c r="K13" s="6" t="s">
        <v>17</v>
      </c>
    </row>
    <row r="14" spans="1:11" x14ac:dyDescent="0.25">
      <c r="A14" s="5">
        <v>42186</v>
      </c>
      <c r="B14" s="6" t="s">
        <v>11</v>
      </c>
      <c r="C14" s="6">
        <v>60</v>
      </c>
      <c r="D14" s="24">
        <v>320</v>
      </c>
      <c r="E14" s="7">
        <v>19200</v>
      </c>
      <c r="F14" s="7">
        <v>85</v>
      </c>
      <c r="G14" s="6">
        <v>350</v>
      </c>
      <c r="H14" s="7">
        <f>350*85</f>
        <v>29750</v>
      </c>
      <c r="I14" s="8">
        <f t="shared" ref="I14:I16" si="2">E14-H14</f>
        <v>-10550</v>
      </c>
      <c r="J14" s="7">
        <f t="shared" si="1"/>
        <v>57290</v>
      </c>
      <c r="K14" s="6"/>
    </row>
    <row r="15" spans="1:11" x14ac:dyDescent="0.25">
      <c r="A15" s="5">
        <v>42217</v>
      </c>
      <c r="B15" s="6" t="s">
        <v>11</v>
      </c>
      <c r="C15" s="6">
        <v>60</v>
      </c>
      <c r="D15" s="24">
        <v>320</v>
      </c>
      <c r="E15" s="7">
        <v>19200</v>
      </c>
      <c r="F15" s="7">
        <v>85</v>
      </c>
      <c r="G15" s="6">
        <v>350</v>
      </c>
      <c r="H15" s="7">
        <f t="shared" ref="H15:H16" si="3">350*85</f>
        <v>29750</v>
      </c>
      <c r="I15" s="8">
        <f t="shared" si="2"/>
        <v>-10550</v>
      </c>
      <c r="J15" s="7">
        <f t="shared" si="1"/>
        <v>27540</v>
      </c>
      <c r="K15" s="6"/>
    </row>
    <row r="16" spans="1:11" x14ac:dyDescent="0.25">
      <c r="A16" s="5">
        <v>42248</v>
      </c>
      <c r="B16" s="6" t="s">
        <v>11</v>
      </c>
      <c r="C16" s="6">
        <v>60</v>
      </c>
      <c r="D16" s="24">
        <v>320</v>
      </c>
      <c r="E16" s="7">
        <v>19200</v>
      </c>
      <c r="F16" s="7">
        <v>85</v>
      </c>
      <c r="G16" s="6">
        <v>350</v>
      </c>
      <c r="H16" s="7">
        <f t="shared" si="3"/>
        <v>29750</v>
      </c>
      <c r="I16" s="8">
        <f t="shared" si="2"/>
        <v>-10550</v>
      </c>
      <c r="J16" s="7">
        <f t="shared" si="1"/>
        <v>-2210</v>
      </c>
      <c r="K16" s="6"/>
    </row>
    <row r="17" spans="1:11" x14ac:dyDescent="0.25">
      <c r="A17" s="5">
        <v>42278</v>
      </c>
      <c r="B17" s="6" t="s">
        <v>11</v>
      </c>
      <c r="C17" s="6">
        <v>60</v>
      </c>
      <c r="D17" s="24">
        <v>320</v>
      </c>
      <c r="E17" s="7">
        <v>19200</v>
      </c>
      <c r="F17" s="7"/>
      <c r="G17" s="6"/>
      <c r="H17" s="7"/>
      <c r="I17" s="8"/>
      <c r="J17" s="7"/>
      <c r="K17" s="6"/>
    </row>
    <row r="18" spans="1:11" x14ac:dyDescent="0.25">
      <c r="A18" s="5">
        <v>42309</v>
      </c>
      <c r="B18" s="6" t="s">
        <v>11</v>
      </c>
      <c r="C18" s="6">
        <v>60</v>
      </c>
      <c r="D18" s="24">
        <v>320</v>
      </c>
      <c r="E18" s="7">
        <v>19200</v>
      </c>
      <c r="F18" s="7"/>
      <c r="G18" s="6"/>
      <c r="H18" s="7"/>
      <c r="I18" s="8"/>
      <c r="J18" s="7"/>
      <c r="K18" s="6"/>
    </row>
    <row r="19" spans="1:11" x14ac:dyDescent="0.25">
      <c r="A19" s="5">
        <v>42339</v>
      </c>
      <c r="B19" s="6" t="s">
        <v>11</v>
      </c>
      <c r="C19" s="6">
        <v>60</v>
      </c>
      <c r="D19" s="24">
        <v>320</v>
      </c>
      <c r="E19" s="7">
        <v>19200</v>
      </c>
      <c r="F19" s="7"/>
      <c r="G19" s="6"/>
      <c r="H19" s="7"/>
      <c r="I19" s="8"/>
      <c r="J19" s="7"/>
      <c r="K19" s="6"/>
    </row>
    <row r="20" spans="1:11" s="13" customFormat="1" ht="20.25" customHeight="1" thickBot="1" x14ac:dyDescent="0.3">
      <c r="A20" s="10"/>
      <c r="B20" s="10" t="s">
        <v>30</v>
      </c>
      <c r="C20" s="11">
        <f>SUM(C9:C16)</f>
        <v>420</v>
      </c>
      <c r="D20" s="10"/>
      <c r="E20" s="11">
        <f>SUM(E9:E16)</f>
        <v>134400</v>
      </c>
      <c r="F20" s="11">
        <f>SUM(F9:F16)</f>
        <v>558</v>
      </c>
      <c r="G20" s="10"/>
      <c r="H20" s="11">
        <f>SUM(H9:H16)</f>
        <v>210210</v>
      </c>
      <c r="I20" s="12"/>
      <c r="J20" s="11"/>
      <c r="K20" s="10"/>
    </row>
    <row r="21" spans="1:11" ht="15.75" thickTop="1" x14ac:dyDescent="0.25"/>
    <row r="24" spans="1:11" x14ac:dyDescent="0.25">
      <c r="A24" s="1" t="s">
        <v>18</v>
      </c>
      <c r="B24" t="s">
        <v>28</v>
      </c>
      <c r="C24" t="s">
        <v>29</v>
      </c>
    </row>
    <row r="25" spans="1:11" x14ac:dyDescent="0.25">
      <c r="A25" s="4" t="s">
        <v>20</v>
      </c>
      <c r="B25" s="3"/>
      <c r="C25" s="3"/>
    </row>
    <row r="26" spans="1:11" x14ac:dyDescent="0.25">
      <c r="A26" s="4" t="s">
        <v>21</v>
      </c>
      <c r="B26" s="3">
        <v>19200</v>
      </c>
      <c r="C26" s="3">
        <v>20800</v>
      </c>
    </row>
    <row r="27" spans="1:11" x14ac:dyDescent="0.25">
      <c r="A27" s="4" t="s">
        <v>22</v>
      </c>
      <c r="B27" s="3">
        <v>19200</v>
      </c>
      <c r="C27" s="3">
        <v>18560</v>
      </c>
    </row>
    <row r="28" spans="1:11" x14ac:dyDescent="0.25">
      <c r="A28" s="4" t="s">
        <v>23</v>
      </c>
      <c r="B28" s="3">
        <v>19200</v>
      </c>
      <c r="C28" s="3">
        <v>28800</v>
      </c>
    </row>
    <row r="29" spans="1:11" x14ac:dyDescent="0.25">
      <c r="A29" s="4" t="s">
        <v>24</v>
      </c>
      <c r="B29" s="3">
        <v>19200</v>
      </c>
      <c r="C29" s="3">
        <v>52800</v>
      </c>
    </row>
    <row r="30" spans="1:11" x14ac:dyDescent="0.25">
      <c r="A30" s="4" t="s">
        <v>25</v>
      </c>
      <c r="B30" s="3">
        <v>19200</v>
      </c>
      <c r="C30" s="3">
        <v>29750</v>
      </c>
    </row>
    <row r="31" spans="1:11" x14ac:dyDescent="0.25">
      <c r="A31" s="4" t="s">
        <v>26</v>
      </c>
      <c r="B31" s="3">
        <v>19200</v>
      </c>
      <c r="C31" s="3">
        <v>29750</v>
      </c>
    </row>
    <row r="32" spans="1:11" x14ac:dyDescent="0.25">
      <c r="A32" s="4" t="s">
        <v>27</v>
      </c>
      <c r="B32" s="3">
        <v>19200</v>
      </c>
      <c r="C32" s="3">
        <v>29750</v>
      </c>
    </row>
    <row r="33" spans="1:3" x14ac:dyDescent="0.25">
      <c r="A33" s="2" t="s">
        <v>19</v>
      </c>
      <c r="B33" s="3">
        <v>134400</v>
      </c>
      <c r="C33" s="3">
        <v>210210</v>
      </c>
    </row>
  </sheetData>
  <mergeCells count="2">
    <mergeCell ref="A1:K1"/>
    <mergeCell ref="A2:K2"/>
  </mergeCells>
  <pageMargins left="0.7" right="0.7" top="0.75" bottom="0.75" header="0.3" footer="0.3"/>
  <pageSetup scale="69" orientation="landscape" verticalDpi="0" r:id="rId2"/>
  <headerFooter>
    <oddFooter>&amp;LHawaii State Procurement Office
Burn Rate Sample&amp;RAugust 2016</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 Log</vt:lpstr>
      <vt:lpstr>Burn Rate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dc:creator>
  <cp:lastModifiedBy>alles</cp:lastModifiedBy>
  <cp:lastPrinted>2016-08-05T01:39:59Z</cp:lastPrinted>
  <dcterms:created xsi:type="dcterms:W3CDTF">2016-08-04T21:38:38Z</dcterms:created>
  <dcterms:modified xsi:type="dcterms:W3CDTF">2016-08-05T01:40:49Z</dcterms:modified>
</cp:coreProperties>
</file>